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PROJETOS\__PLANEJAMENTO E CONTROLE\TCE\"/>
    </mc:Choice>
  </mc:AlternateContent>
  <xr:revisionPtr revIDLastSave="0" documentId="13_ncr:1_{326E3905-45FA-4999-BD37-A5E42B5D6213}" xr6:coauthVersionLast="47" xr6:coauthVersionMax="47" xr10:uidLastSave="{00000000-0000-0000-0000-000000000000}"/>
  <bookViews>
    <workbookView xWindow="-28920" yWindow="-120" windowWidth="29040" windowHeight="15840" tabRatio="987" xr2:uid="{00000000-000D-0000-FFFF-FFFF00000000}"/>
  </bookViews>
  <sheets>
    <sheet name="Plan1" sheetId="1" r:id="rId1"/>
    <sheet name="Plan2" sheetId="2" r:id="rId2"/>
  </sheets>
  <definedNames>
    <definedName name="_xlnm.Print_Area" localSheetId="0">Plan1!$A$1:$V$23</definedName>
    <definedName name="Excel_BuiltIn_Print_Area_1">Plan1!$A$2:$M$8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0" i="1" l="1"/>
  <c r="R18" i="1"/>
  <c r="R15" i="1"/>
  <c r="U19" i="1"/>
  <c r="T19" i="1"/>
  <c r="S19" i="1"/>
  <c r="R19" i="1"/>
  <c r="O19" i="1"/>
  <c r="U16" i="1"/>
  <c r="T16" i="1"/>
  <c r="S16" i="1"/>
  <c r="R16" i="1"/>
  <c r="U13" i="1"/>
  <c r="T13" i="1"/>
  <c r="S13" i="1"/>
  <c r="R13" i="1"/>
  <c r="X22" i="1"/>
  <c r="X21" i="1"/>
  <c r="X20" i="1"/>
  <c r="L18" i="1"/>
  <c r="L15" i="1" l="1"/>
  <c r="X19" i="1"/>
  <c r="X17" i="1"/>
  <c r="X16" i="1"/>
  <c r="X14" i="1"/>
  <c r="X13" i="1"/>
</calcChain>
</file>

<file path=xl/sharedStrings.xml><?xml version="1.0" encoding="utf-8"?>
<sst xmlns="http://schemas.openxmlformats.org/spreadsheetml/2006/main" count="96" uniqueCount="77">
  <si>
    <t>ANEXO DA RESOLUÇÃO TC N.º 8/2014</t>
  </si>
  <si>
    <t>MAPA DEMONSTRATIVO DE OBRAS E SERVIÇOS DE ENGENHARIA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</si>
  <si>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</si>
  <si>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</si>
  <si>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</si>
  <si>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</si>
  <si>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</si>
  <si>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</si>
  <si>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</si>
  <si>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</si>
  <si>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</si>
  <si>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</si>
  <si>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</si>
  <si>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</si>
  <si>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</si>
  <si>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</si>
  <si>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</si>
  <si>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</si>
  <si>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</si>
  <si>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</si>
  <si>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</si>
  <si>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</si>
  <si>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</si>
  <si>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</si>
  <si>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</si>
  <si>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</si>
  <si>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</si>
  <si>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</si>
  <si>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</si>
  <si>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07.811.641./0001-75</t>
  </si>
  <si>
    <t>MARINHO CONSTRUÇÕES LTDA.</t>
  </si>
  <si>
    <t>120 DIAS</t>
  </si>
  <si>
    <t>CONCLUÍDO</t>
  </si>
  <si>
    <t>TOMADA DE PREÇO Nº 002/2022</t>
  </si>
  <si>
    <t>CONTRATAÇÃO DE EMPRESA DE ENGENHARIA PARA INSTALAÇÃO DE BRISES, COM REFORÇO ESTRUTURAL NA FEIRA NOVA DE NOVA DESCOBERTA</t>
  </si>
  <si>
    <t>ADEPE - AGÊNCIA DE DESESVILVIMENTO DE PERNAMBUCO</t>
  </si>
  <si>
    <t>TOMADA DE PREÇO Nº 003/2022</t>
  </si>
  <si>
    <t>CONTRATAÇÃO DE EMPRESA DE ENGENHARIA PARA EXECUÇÃO DO REFORÇO ESTRUTURAL NA EDIFICAÇÃO, BEM COMO A INSTALAÇÃO DE BRISES NAS LATERAIS DA COBERTA DA FEIRA NOVA DE AFOGADOS</t>
  </si>
  <si>
    <t>GUERRA CONSTRUÇÕES LTDA</t>
  </si>
  <si>
    <t>10.811.370/0001-62</t>
  </si>
  <si>
    <t>CONTRATAÇÃO DE EMPRESA DE ENGENHARIA PARA EXECUÇÃO DE OBRA DE REFORMA DA FEIRA LIVRE DE RODA DE FOGO</t>
  </si>
  <si>
    <t>TOMADA DE PREÇO Nº 004/2022</t>
  </si>
  <si>
    <t xml:space="preserve">CONCORRÊNCIA PÚBLICA Nº 001/2022 </t>
  </si>
  <si>
    <t>CONTRATAÇÃO DE EMPRESA DE ENGENHARIA PARA FORNECIMENTO E MONTAGEM DE BRISES DE ALUMÍNIO COM ESTRUTURA AUXILIAR DE SUPORTE, INSTALADOS COM MÃO DE OBRA ESPECIALIZADA NO PÁTIO DE FEIRA DO CAIS DE SANTA RITA</t>
  </si>
  <si>
    <t xml:space="preserve">CONCORRÊNCIA PÚBLICA Nº 002/2022 </t>
  </si>
  <si>
    <t>CONTRATAÇÃO DE EMPRESA DE ENGENHARIA PARA EXECUÇÃO DE OBRAS REQUALIFICAÇÃO DO MERCADO DE NOVA DESCOBERTA</t>
  </si>
  <si>
    <t>012/2022</t>
  </si>
  <si>
    <t>014/2022</t>
  </si>
  <si>
    <t>015/2022</t>
  </si>
  <si>
    <t>013/2022</t>
  </si>
  <si>
    <t>016/2022</t>
  </si>
  <si>
    <t>EM ANDAMENTO</t>
  </si>
  <si>
    <t>EXERCÍCIO: 2023</t>
  </si>
  <si>
    <t>PERÍODO DE REFERÊNCIA: SEGUNDO TRIMESTRE DE 2023</t>
  </si>
  <si>
    <t>UNIDADE ORÇAMENTÁRIA: CONVIVA MERCADOS E FEIRAS - AUTARQUIA MUNICIPAL</t>
  </si>
  <si>
    <t>DATA CONCLUSÃO / PARALISAÇÃO</t>
  </si>
  <si>
    <t>OBRA DISTRATADA</t>
  </si>
  <si>
    <t>CONTRATO DISTRATADO</t>
  </si>
  <si>
    <t>TOMADA DE PREÇO Nº 002/2023</t>
  </si>
  <si>
    <t>14.780.722/0001-10</t>
  </si>
  <si>
    <t>BL CONSTRUTORA E SERVIÇOS LTDA - ME</t>
  </si>
  <si>
    <t>005/2023</t>
  </si>
  <si>
    <t>006/2023</t>
  </si>
  <si>
    <t>CONCORRÊNCIA PÚBLICA Nº 001/20223</t>
  </si>
  <si>
    <t>CONTRATAÇÃO DE EMPRESA DE ENGENHARIA PARA EXECUÇÃO DA CONSTRUÇÃO DO PÁTIO DE FEIRA DE CASA AMARELA</t>
  </si>
  <si>
    <t>920.407/2021</t>
  </si>
  <si>
    <t>CODEVASF - COMPANHIA DE DESENVOLVIMENTO DOS VALES DO RIO SÃO FRANCISCO E DO PARNAÍBA</t>
  </si>
  <si>
    <t>004/2023</t>
  </si>
  <si>
    <t xml:space="preserve">CONCORRÊNCIA PÚBLICA Nº 003/2022 </t>
  </si>
  <si>
    <t>08.307.543/0001-68</t>
  </si>
  <si>
    <t>OCTAGON EMPREENDIMENTOS LTDA EPP</t>
  </si>
  <si>
    <t>REESTRUTURAÇÃO DO MERCADO DE BEBERIBE</t>
  </si>
  <si>
    <t>EM LICITAÇÃO</t>
  </si>
  <si>
    <t>CONCORRÊNCIA PÚBLICA Nº 003/2023</t>
  </si>
  <si>
    <t>TOMADA DE PREÇOS Nº 03/2023</t>
  </si>
  <si>
    <t>CONSTRUÇÃO DA COBERTA DO PÁTIO DO MERCADO DA BOA VISTA E ILUMINAÇÃO INTERNA E EXTERNA</t>
  </si>
  <si>
    <t>150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</si>
</sst>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\-??_);_(@_)"/>
    <numFmt numFmtId="165" formatCode="d\-mmm\-yy;@"/>
    <numFmt numFmtId="166" formatCode="0&quot; DIAS&quot;"/>
  </numFmts>
  <fonts count="10">
    <font>
      <sz val="10"/>
      <name val="Arial"/>
      <family val="2"/>
      <charset val="134"/>
    </font>
    <font>
      <sz val="10"/>
      <color rgb="FF1F497D"/>
      <name val="Arial"/>
      <family val="2"/>
      <charset val="134"/>
    </font>
    <font>
      <sz val="12"/>
      <color rgb="FF1F497D"/>
      <name val="Arial"/>
      <family val="2"/>
      <charset val="134"/>
    </font>
    <font>
      <b/>
      <sz val="10"/>
      <color rgb="FF1F497D"/>
      <name val="Arial"/>
      <family val="2"/>
      <charset val="134"/>
    </font>
    <font>
      <sz val="7"/>
      <color rgb="FF1F497D"/>
      <name val="Arial"/>
      <family val="2"/>
      <charset val="134"/>
    </font>
    <font>
      <b/>
      <sz val="5"/>
      <color rgb="FF1F497D"/>
      <name val="Arial"/>
      <family val="2"/>
      <charset val="134"/>
    </font>
    <font>
      <sz val="5"/>
      <color rgb="FF1F497D"/>
      <name val="Arial"/>
      <family val="2"/>
      <charset val="134"/>
    </font>
    <font>
      <sz val="5"/>
      <color rgb="FF1F497D"/>
      <name val="Arial"/>
      <family val="2"/>
      <charset val="1"/>
    </font>
    <font>
      <sz val="10"/>
      <name val="Arial"/>
      <family val="2"/>
      <charset val="134"/>
    </font>
    <font>
      <sz val="9"/>
      <color rgb="FF1F497D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164" fontId="5" fillId="2" borderId="3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2"/>
  <sheetViews>
    <sheetView showGridLines="0" tabSelected="1" view="pageBreakPreview" zoomScale="115" zoomScaleNormal="120" zoomScaleSheetLayoutView="115" workbookViewId="0">
      <pane xSplit="12" ySplit="12" topLeftCell="P13" activePane="bottomRight" state="frozen"/>
      <selection pane="topRight" activeCell="M1" sqref="M1"/>
      <selection pane="bottomLeft" activeCell="A13" sqref="A13"/>
      <selection pane="bottomRight" activeCell="A5" sqref="A5:D5"/>
    </sheetView>
  </sheetViews>
  <sheetFormatPr defaultRowHeight="12.75"/>
  <cols>
    <col min="1" max="1" width="8.85546875" style="1" customWidth="1"/>
    <col min="2" max="2" width="26.28515625" style="1" customWidth="1"/>
    <col min="3" max="3" width="7.85546875" style="1" customWidth="1"/>
    <col min="4" max="4" width="13.5703125" style="1"/>
    <col min="5" max="5" width="6.140625" style="1" customWidth="1"/>
    <col min="6" max="6" width="5.85546875" style="1" customWidth="1"/>
    <col min="7" max="7" width="11.42578125" style="1" customWidth="1"/>
    <col min="8" max="8" width="10.42578125" style="1" customWidth="1"/>
    <col min="9" max="9" width="5.85546875" style="1" customWidth="1"/>
    <col min="10" max="10" width="5.42578125" style="1"/>
    <col min="11" max="11" width="5" style="1"/>
    <col min="12" max="12" width="7.85546875" style="1" customWidth="1"/>
    <col min="13" max="13" width="10.140625" style="1" bestFit="1" customWidth="1"/>
    <col min="14" max="14" width="5" style="1"/>
    <col min="15" max="15" width="10.140625" style="1" bestFit="1" customWidth="1"/>
    <col min="16" max="16" width="6.28515625" style="1"/>
    <col min="17" max="17" width="6.7109375" style="1" customWidth="1"/>
    <col min="18" max="18" width="7.140625" style="1"/>
    <col min="19" max="19" width="8" style="1"/>
    <col min="20" max="20" width="9" style="1" customWidth="1"/>
    <col min="21" max="21" width="8.28515625" style="1"/>
    <col min="22" max="22" width="7.85546875" style="1" customWidth="1"/>
    <col min="23" max="1025" width="8.7109375" style="1"/>
  </cols>
  <sheetData>
    <row r="1" spans="1:102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36"/>
      <c r="B5" s="36"/>
      <c r="C5" s="36"/>
      <c r="D5" s="36"/>
      <c r="E5" s="3"/>
      <c r="F5" s="3"/>
      <c r="G5"/>
      <c r="H5"/>
      <c r="I5"/>
      <c r="J5"/>
      <c r="K5" s="35"/>
      <c r="L5" s="35"/>
      <c r="M5" s="3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3" t="s">
        <v>54</v>
      </c>
      <c r="B6" s="3"/>
      <c r="C6" s="3"/>
      <c r="D6" s="3"/>
      <c r="E6" s="3"/>
      <c r="F6" s="3"/>
      <c r="G6"/>
      <c r="H6"/>
      <c r="I6"/>
      <c r="J6"/>
      <c r="K6" s="35"/>
      <c r="L6" s="35"/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36" t="s">
        <v>52</v>
      </c>
      <c r="B7" s="36"/>
      <c r="C7" s="36"/>
      <c r="D7" s="36"/>
      <c r="E7" s="36"/>
      <c r="F7" s="36"/>
      <c r="G7" s="36"/>
      <c r="H7"/>
      <c r="I7"/>
      <c r="J7"/>
      <c r="K7"/>
      <c r="L7"/>
      <c r="M7" s="22"/>
      <c r="N7"/>
      <c r="O7" s="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2" t="s">
        <v>53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" customFormat="1" ht="9.75"/>
    <row r="10" spans="1:1024" s="5" customFormat="1" ht="9.75">
      <c r="A10" s="6" t="s">
        <v>2</v>
      </c>
      <c r="B10" s="6" t="s">
        <v>3</v>
      </c>
      <c r="C10" s="30" t="s">
        <v>4</v>
      </c>
      <c r="D10" s="30"/>
      <c r="E10" s="30"/>
      <c r="F10" s="30"/>
      <c r="G10" s="37" t="s">
        <v>5</v>
      </c>
      <c r="H10" s="37"/>
      <c r="I10" s="37"/>
      <c r="J10" s="37"/>
      <c r="K10" s="7" t="s">
        <v>6</v>
      </c>
      <c r="L10" s="8"/>
      <c r="M10" s="8"/>
      <c r="N10" s="34" t="s">
        <v>7</v>
      </c>
      <c r="O10" s="34"/>
      <c r="P10" s="31" t="s">
        <v>8</v>
      </c>
      <c r="Q10" s="32" t="s">
        <v>9</v>
      </c>
      <c r="R10" s="32"/>
      <c r="S10" s="32"/>
      <c r="T10" s="32"/>
      <c r="U10" s="33" t="s">
        <v>10</v>
      </c>
      <c r="V10" s="34" t="s">
        <v>11</v>
      </c>
    </row>
    <row r="11" spans="1:1024">
      <c r="A11" s="9" t="s">
        <v>12</v>
      </c>
      <c r="B11" s="9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17</v>
      </c>
      <c r="H11" s="30" t="s">
        <v>18</v>
      </c>
      <c r="I11" s="30" t="s">
        <v>14</v>
      </c>
      <c r="J11" s="30" t="s">
        <v>19</v>
      </c>
      <c r="K11" s="30" t="s">
        <v>20</v>
      </c>
      <c r="L11" s="30" t="s">
        <v>21</v>
      </c>
      <c r="M11" s="30" t="s">
        <v>55</v>
      </c>
      <c r="N11" s="30" t="s">
        <v>22</v>
      </c>
      <c r="O11" s="30" t="s">
        <v>23</v>
      </c>
      <c r="P11" s="31"/>
      <c r="Q11" s="30" t="s">
        <v>24</v>
      </c>
      <c r="R11" s="30" t="s">
        <v>25</v>
      </c>
      <c r="S11" s="30" t="s">
        <v>26</v>
      </c>
      <c r="T11" s="30" t="s">
        <v>27</v>
      </c>
      <c r="U11" s="33"/>
      <c r="V11" s="34"/>
    </row>
    <row r="12" spans="1:1024">
      <c r="A12" s="10"/>
      <c r="B12" s="10" t="s">
        <v>28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0"/>
      <c r="R12" s="30"/>
      <c r="S12" s="30"/>
      <c r="T12" s="30"/>
      <c r="U12" s="33"/>
      <c r="V12" s="34"/>
    </row>
    <row r="13" spans="1:1024" s="19" customFormat="1" ht="33">
      <c r="A13" s="11" t="s">
        <v>33</v>
      </c>
      <c r="B13" s="12" t="s">
        <v>34</v>
      </c>
      <c r="C13" s="13"/>
      <c r="D13" s="12" t="s">
        <v>35</v>
      </c>
      <c r="E13" s="14"/>
      <c r="F13" s="14"/>
      <c r="G13" s="15" t="s">
        <v>29</v>
      </c>
      <c r="H13" s="12" t="s">
        <v>30</v>
      </c>
      <c r="I13" s="15" t="s">
        <v>46</v>
      </c>
      <c r="J13" s="16">
        <v>44833</v>
      </c>
      <c r="K13" s="21">
        <v>150</v>
      </c>
      <c r="L13" s="17">
        <v>383202.24</v>
      </c>
      <c r="M13" s="16">
        <v>45105</v>
      </c>
      <c r="N13" s="13" t="s">
        <v>76</v>
      </c>
      <c r="O13" s="17">
        <v>29069.65</v>
      </c>
      <c r="P13" s="14"/>
      <c r="Q13" s="14"/>
      <c r="R13" s="18">
        <f>202281.8+45927.44+40811.48+123251.15</f>
        <v>412271.87</v>
      </c>
      <c r="S13" s="18">
        <f>202281.8+45927.44+40811.48</f>
        <v>289020.71999999997</v>
      </c>
      <c r="T13" s="18">
        <f t="shared" ref="T13:U13" si="0">202281.8+45927.44+40811.48</f>
        <v>289020.71999999997</v>
      </c>
      <c r="U13" s="18">
        <f t="shared" si="0"/>
        <v>289020.71999999997</v>
      </c>
      <c r="V13" s="11" t="s">
        <v>32</v>
      </c>
      <c r="W13" s="23"/>
      <c r="X13" s="20">
        <f>J13+K13</f>
        <v>44983</v>
      </c>
    </row>
    <row r="14" spans="1:1024" s="19" customFormat="1" ht="41.25" customHeight="1">
      <c r="A14" s="11" t="s">
        <v>36</v>
      </c>
      <c r="B14" s="24" t="s">
        <v>37</v>
      </c>
      <c r="C14" s="26"/>
      <c r="D14" s="24" t="s">
        <v>35</v>
      </c>
      <c r="E14" s="28"/>
      <c r="F14" s="28"/>
      <c r="G14" s="15" t="s">
        <v>39</v>
      </c>
      <c r="H14" s="12" t="s">
        <v>38</v>
      </c>
      <c r="I14" s="15" t="s">
        <v>47</v>
      </c>
      <c r="J14" s="16">
        <v>44839</v>
      </c>
      <c r="K14" s="21">
        <v>120</v>
      </c>
      <c r="L14" s="17">
        <v>269104.24</v>
      </c>
      <c r="M14" s="16">
        <v>44914</v>
      </c>
      <c r="N14" s="13"/>
      <c r="O14" s="17"/>
      <c r="P14" s="14"/>
      <c r="Q14" s="14"/>
      <c r="R14" s="18">
        <v>0</v>
      </c>
      <c r="S14" s="18"/>
      <c r="T14" s="18">
        <v>0</v>
      </c>
      <c r="U14" s="18"/>
      <c r="V14" s="11" t="s">
        <v>56</v>
      </c>
      <c r="W14" s="23"/>
      <c r="X14" s="20">
        <f t="shared" ref="X14:X19" si="1">J14+K14</f>
        <v>44959</v>
      </c>
    </row>
    <row r="15" spans="1:1024" s="19" customFormat="1" ht="30.75" customHeight="1">
      <c r="A15" s="11" t="s">
        <v>58</v>
      </c>
      <c r="B15" s="25"/>
      <c r="C15" s="27"/>
      <c r="D15" s="25"/>
      <c r="E15" s="29"/>
      <c r="F15" s="29"/>
      <c r="G15" s="15" t="s">
        <v>59</v>
      </c>
      <c r="H15" s="12" t="s">
        <v>60</v>
      </c>
      <c r="I15" s="15" t="s">
        <v>61</v>
      </c>
      <c r="J15" s="16">
        <v>45048</v>
      </c>
      <c r="K15" s="21">
        <v>120</v>
      </c>
      <c r="L15" s="17">
        <f>249656.97+79749.24</f>
        <v>329406.21000000002</v>
      </c>
      <c r="M15" s="16">
        <v>45171</v>
      </c>
      <c r="N15" s="13"/>
      <c r="O15" s="17"/>
      <c r="P15" s="14"/>
      <c r="Q15" s="14"/>
      <c r="R15" s="18">
        <f>63040.98+64352.68</f>
        <v>127393.66</v>
      </c>
      <c r="S15" s="18">
        <v>63040.98</v>
      </c>
      <c r="T15" s="18">
        <v>63040.98</v>
      </c>
      <c r="U15" s="18">
        <v>63040.98</v>
      </c>
      <c r="V15" s="11" t="s">
        <v>51</v>
      </c>
      <c r="W15" s="23"/>
      <c r="X15" s="20"/>
    </row>
    <row r="16" spans="1:1024" s="19" customFormat="1" ht="28.5" customHeight="1">
      <c r="A16" s="11" t="s">
        <v>41</v>
      </c>
      <c r="B16" s="12" t="s">
        <v>40</v>
      </c>
      <c r="C16" s="13"/>
      <c r="D16" s="12" t="s">
        <v>35</v>
      </c>
      <c r="E16" s="14"/>
      <c r="F16" s="14"/>
      <c r="G16" s="15" t="s">
        <v>29</v>
      </c>
      <c r="H16" s="12" t="s">
        <v>30</v>
      </c>
      <c r="I16" s="15" t="s">
        <v>48</v>
      </c>
      <c r="J16" s="16">
        <v>44839</v>
      </c>
      <c r="K16" s="21">
        <v>120</v>
      </c>
      <c r="L16" s="17">
        <v>101247</v>
      </c>
      <c r="M16" s="16">
        <v>45079</v>
      </c>
      <c r="N16" s="13" t="s">
        <v>31</v>
      </c>
      <c r="O16" s="17">
        <v>35519.440000000002</v>
      </c>
      <c r="P16" s="14"/>
      <c r="Q16" s="14"/>
      <c r="R16" s="18">
        <f>28353.48+54578.52+53834.41</f>
        <v>136766.41</v>
      </c>
      <c r="S16" s="18">
        <f t="shared" ref="S16:U16" si="2">28353.48+54578.52+53834.41</f>
        <v>136766.41</v>
      </c>
      <c r="T16" s="18">
        <f t="shared" si="2"/>
        <v>136766.41</v>
      </c>
      <c r="U16" s="18">
        <f t="shared" si="2"/>
        <v>136766.41</v>
      </c>
      <c r="V16" s="11" t="s">
        <v>32</v>
      </c>
      <c r="W16" s="23"/>
      <c r="X16" s="20">
        <f t="shared" si="1"/>
        <v>44959</v>
      </c>
    </row>
    <row r="17" spans="1:24" s="19" customFormat="1" ht="49.5" customHeight="1">
      <c r="A17" s="11" t="s">
        <v>42</v>
      </c>
      <c r="B17" s="24" t="s">
        <v>43</v>
      </c>
      <c r="C17" s="26"/>
      <c r="D17" s="24" t="s">
        <v>35</v>
      </c>
      <c r="E17" s="28"/>
      <c r="F17" s="28"/>
      <c r="G17" s="15" t="s">
        <v>39</v>
      </c>
      <c r="H17" s="12" t="s">
        <v>38</v>
      </c>
      <c r="I17" s="15" t="s">
        <v>49</v>
      </c>
      <c r="J17" s="16">
        <v>44839</v>
      </c>
      <c r="K17" s="21">
        <v>365</v>
      </c>
      <c r="L17" s="17">
        <v>944727.37</v>
      </c>
      <c r="M17" s="16">
        <v>44914</v>
      </c>
      <c r="N17" s="13"/>
      <c r="O17" s="17"/>
      <c r="P17" s="14"/>
      <c r="Q17" s="14"/>
      <c r="R17" s="18">
        <v>0</v>
      </c>
      <c r="S17" s="18"/>
      <c r="T17" s="18">
        <v>0</v>
      </c>
      <c r="U17" s="18"/>
      <c r="V17" s="11" t="s">
        <v>57</v>
      </c>
      <c r="W17" s="23"/>
      <c r="X17" s="20">
        <f t="shared" si="1"/>
        <v>45204</v>
      </c>
    </row>
    <row r="18" spans="1:24" s="19" customFormat="1" ht="31.5" customHeight="1">
      <c r="A18" s="11" t="s">
        <v>63</v>
      </c>
      <c r="B18" s="25"/>
      <c r="C18" s="27"/>
      <c r="D18" s="25"/>
      <c r="E18" s="29"/>
      <c r="F18" s="29"/>
      <c r="G18" s="15" t="s">
        <v>59</v>
      </c>
      <c r="H18" s="12" t="s">
        <v>60</v>
      </c>
      <c r="I18" s="15" t="s">
        <v>62</v>
      </c>
      <c r="J18" s="16">
        <v>45048</v>
      </c>
      <c r="K18" s="21">
        <v>365</v>
      </c>
      <c r="L18" s="17">
        <f>878573.67+178547.8</f>
        <v>1057121.47</v>
      </c>
      <c r="M18" s="16">
        <v>45353</v>
      </c>
      <c r="N18" s="13"/>
      <c r="O18" s="17"/>
      <c r="P18" s="14"/>
      <c r="Q18" s="14"/>
      <c r="R18" s="18">
        <f>204630.14+138893.83</f>
        <v>343523.97</v>
      </c>
      <c r="S18" s="18">
        <v>204630.14</v>
      </c>
      <c r="T18" s="18">
        <v>204630.14</v>
      </c>
      <c r="U18" s="18">
        <v>204630.14</v>
      </c>
      <c r="V18" s="11" t="s">
        <v>51</v>
      </c>
      <c r="W18" s="23"/>
      <c r="X18" s="20"/>
    </row>
    <row r="19" spans="1:24" s="19" customFormat="1" ht="27.75" customHeight="1">
      <c r="A19" s="11" t="s">
        <v>44</v>
      </c>
      <c r="B19" s="12" t="s">
        <v>45</v>
      </c>
      <c r="C19" s="13"/>
      <c r="D19" s="12" t="s">
        <v>35</v>
      </c>
      <c r="E19" s="14"/>
      <c r="F19" s="14"/>
      <c r="G19" s="15" t="s">
        <v>29</v>
      </c>
      <c r="H19" s="12" t="s">
        <v>30</v>
      </c>
      <c r="I19" s="15" t="s">
        <v>50</v>
      </c>
      <c r="J19" s="16">
        <v>44873</v>
      </c>
      <c r="K19" s="21">
        <v>300</v>
      </c>
      <c r="L19" s="17">
        <v>734344.79</v>
      </c>
      <c r="M19" s="16">
        <v>45123</v>
      </c>
      <c r="N19" s="13"/>
      <c r="O19" s="17">
        <f>26426.19+275435.68</f>
        <v>301861.87</v>
      </c>
      <c r="P19" s="14"/>
      <c r="Q19" s="14"/>
      <c r="R19" s="18">
        <f>93473.85+106046.01+62850.01+76720.17+143091.61+95308.03</f>
        <v>577489.67999999993</v>
      </c>
      <c r="S19" s="18">
        <f>93473.85+106046.01+62850.01+76720.17+143091.61</f>
        <v>482181.64999999997</v>
      </c>
      <c r="T19" s="18">
        <f t="shared" ref="T19:U19" si="3">93473.85+106046.01+62850.01+76720.17+143091.61</f>
        <v>482181.64999999997</v>
      </c>
      <c r="U19" s="18">
        <f t="shared" si="3"/>
        <v>482181.64999999997</v>
      </c>
      <c r="V19" s="11" t="s">
        <v>51</v>
      </c>
      <c r="W19" s="23"/>
      <c r="X19" s="20">
        <f t="shared" si="1"/>
        <v>45173</v>
      </c>
    </row>
    <row r="20" spans="1:24" s="19" customFormat="1" ht="41.25">
      <c r="A20" s="11" t="s">
        <v>68</v>
      </c>
      <c r="B20" s="12" t="s">
        <v>64</v>
      </c>
      <c r="C20" s="13" t="s">
        <v>65</v>
      </c>
      <c r="D20" s="12" t="s">
        <v>66</v>
      </c>
      <c r="E20" s="14"/>
      <c r="F20" s="14"/>
      <c r="G20" s="15" t="s">
        <v>69</v>
      </c>
      <c r="H20" s="12" t="s">
        <v>70</v>
      </c>
      <c r="I20" s="15" t="s">
        <v>67</v>
      </c>
      <c r="J20" s="16">
        <v>45048</v>
      </c>
      <c r="K20" s="21">
        <v>365</v>
      </c>
      <c r="L20" s="17">
        <v>6606537.04</v>
      </c>
      <c r="M20" s="16">
        <v>45414</v>
      </c>
      <c r="N20" s="13"/>
      <c r="O20" s="17"/>
      <c r="P20" s="14"/>
      <c r="Q20" s="14"/>
      <c r="R20" s="18">
        <f>335779.62+387275.19</f>
        <v>723054.81</v>
      </c>
      <c r="S20" s="18">
        <v>335779.62</v>
      </c>
      <c r="T20" s="18">
        <v>335779.62</v>
      </c>
      <c r="U20" s="18">
        <v>335779.62</v>
      </c>
      <c r="V20" s="11" t="s">
        <v>51</v>
      </c>
      <c r="W20" s="23"/>
      <c r="X20" s="20">
        <f t="shared" ref="X20" si="4">J20+K20</f>
        <v>45413</v>
      </c>
    </row>
    <row r="21" spans="1:24" s="19" customFormat="1" ht="27.75" customHeight="1">
      <c r="A21" s="11" t="s">
        <v>73</v>
      </c>
      <c r="B21" s="12" t="s">
        <v>71</v>
      </c>
      <c r="C21" s="13"/>
      <c r="D21" s="12"/>
      <c r="E21" s="13"/>
      <c r="F21" s="13"/>
      <c r="G21" s="15"/>
      <c r="H21" s="12"/>
      <c r="I21" s="15"/>
      <c r="J21" s="16"/>
      <c r="K21" s="21"/>
      <c r="L21" s="17"/>
      <c r="M21" s="16"/>
      <c r="N21" s="13"/>
      <c r="O21" s="17"/>
      <c r="P21" s="14"/>
      <c r="Q21" s="14"/>
      <c r="R21" s="18"/>
      <c r="S21" s="18"/>
      <c r="T21" s="18"/>
      <c r="U21" s="18"/>
      <c r="V21" s="11" t="s">
        <v>72</v>
      </c>
      <c r="W21" s="23"/>
      <c r="X21" s="20">
        <f t="shared" ref="X21:X22" si="5">J21+K21</f>
        <v>0</v>
      </c>
    </row>
    <row r="22" spans="1:24" s="19" customFormat="1" ht="30.75" customHeight="1">
      <c r="A22" s="11" t="s">
        <v>74</v>
      </c>
      <c r="B22" s="12" t="s">
        <v>75</v>
      </c>
      <c r="C22" s="13"/>
      <c r="D22" s="12"/>
      <c r="E22" s="14"/>
      <c r="F22" s="14"/>
      <c r="G22" s="15"/>
      <c r="H22" s="12"/>
      <c r="I22" s="15"/>
      <c r="J22" s="16"/>
      <c r="K22" s="21"/>
      <c r="L22" s="17"/>
      <c r="M22" s="16"/>
      <c r="N22" s="13"/>
      <c r="O22" s="17"/>
      <c r="P22" s="14"/>
      <c r="Q22" s="14"/>
      <c r="R22" s="18"/>
      <c r="S22" s="18"/>
      <c r="T22" s="18"/>
      <c r="U22" s="18"/>
      <c r="V22" s="11" t="s">
        <v>72</v>
      </c>
      <c r="W22" s="23"/>
      <c r="X22" s="20">
        <f t="shared" si="5"/>
        <v>0</v>
      </c>
    </row>
  </sheetData>
  <mergeCells count="41">
    <mergeCell ref="A1:M1"/>
    <mergeCell ref="A2:M2"/>
    <mergeCell ref="A3:M3"/>
    <mergeCell ref="A5:D5"/>
    <mergeCell ref="K5:M5"/>
    <mergeCell ref="K6:L6"/>
    <mergeCell ref="A7:G7"/>
    <mergeCell ref="C10:F10"/>
    <mergeCell ref="G10:J10"/>
    <mergeCell ref="N10:O10"/>
    <mergeCell ref="U10:U12"/>
    <mergeCell ref="V10:V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Q11:Q12"/>
    <mergeCell ref="R11:R12"/>
    <mergeCell ref="S11:S12"/>
    <mergeCell ref="T11:T12"/>
    <mergeCell ref="P10:P12"/>
    <mergeCell ref="Q10:T10"/>
    <mergeCell ref="B14:B15"/>
    <mergeCell ref="D14:D15"/>
    <mergeCell ref="C14:C15"/>
    <mergeCell ref="E14:E15"/>
    <mergeCell ref="F14:F15"/>
    <mergeCell ref="B17:B18"/>
    <mergeCell ref="C17:C18"/>
    <mergeCell ref="D17:D18"/>
    <mergeCell ref="E17:E18"/>
    <mergeCell ref="F17:F18"/>
  </mergeCells>
  <printOptions horizontalCentered="1"/>
  <pageMargins left="7.8472222222222193E-2" right="7.8472222222222193E-2" top="0.74791666666666701" bottom="0.74791666666666701" header="0.51180555555555496" footer="0.51180555555555496"/>
  <pageSetup paperSize="9" scale="7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>
      <selection activeCell="D5" sqref="D5"/>
    </sheetView>
  </sheetViews>
  <sheetFormatPr defaultRowHeight="12.75"/>
  <cols>
    <col min="1" max="4" width="8.7109375"/>
    <col min="5" max="5" width="9.28515625"/>
    <col min="6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Plan1!Area_de_impressao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Saulo Pereira</cp:lastModifiedBy>
  <cp:revision>1</cp:revision>
  <cp:lastPrinted>2023-07-04T16:14:18Z</cp:lastPrinted>
  <dcterms:created xsi:type="dcterms:W3CDTF">2016-01-04T12:16:00Z</dcterms:created>
  <dcterms:modified xsi:type="dcterms:W3CDTF">2024-03-13T13:52:54Z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1033-11.2.0.10382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